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Office 2019\Desktop\Příručka Excel II\Hotové sešity\"/>
    </mc:Choice>
  </mc:AlternateContent>
  <xr:revisionPtr revIDLastSave="0" documentId="13_ncr:1_{11BF918F-2747-4695-83F7-B4D7DADBB539}" xr6:coauthVersionLast="36" xr6:coauthVersionMax="36" xr10:uidLastSave="{00000000-0000-0000-0000-000000000000}"/>
  <bookViews>
    <workbookView xWindow="0" yWindow="0" windowWidth="20210" windowHeight="7050" xr2:uid="{00000000-000D-0000-FFFF-FFFF00000000}"/>
  </bookViews>
  <sheets>
    <sheet name="Jednoduché filtry" sheetId="1" r:id="rId1"/>
    <sheet name="Kriteriální tabulky 1" sheetId="3" r:id="rId2"/>
    <sheet name="Kriteriální tabulky 2" sheetId="4" r:id="rId3"/>
    <sheet name="Funkce SubTotal" sheetId="6" r:id="rId4"/>
    <sheet name="Funkce s Ifs" sheetId="7" r:id="rId5"/>
  </sheets>
  <definedNames>
    <definedName name="_xlnm._FilterDatabase" localSheetId="3" hidden="1">'Funkce SubTotal'!$A$1:$F$19</definedName>
    <definedName name="_xlnm._FilterDatabase" localSheetId="0" hidden="1">'Jednoduché filtry'!$A$1:$F$19</definedName>
    <definedName name="_xlnm._FilterDatabase" localSheetId="1" hidden="1">'Kriteriální tabulky 1'!$A$1:$H$19</definedName>
    <definedName name="_xlnm._FilterDatabase" localSheetId="2" hidden="1">'Kriteriální tabulky 2'!$A$1:$F$19</definedName>
    <definedName name="_xlnm.Criteria" localSheetId="1">'Kriteriální tabulky 1'!$J$15:$K$16</definedName>
    <definedName name="_xlnm.Criteria" localSheetId="2">'Kriteriální tabulky 2'!$M$11:$M$12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1" i="7" l="1"/>
  <c r="L9" i="7"/>
  <c r="L7" i="7"/>
  <c r="L4" i="7"/>
  <c r="L2" i="7"/>
  <c r="C23" i="6"/>
  <c r="C22" i="6"/>
  <c r="G27" i="6"/>
  <c r="G26" i="6"/>
  <c r="G22" i="6"/>
  <c r="G23" i="6"/>
  <c r="C27" i="6"/>
  <c r="C26" i="6"/>
  <c r="M12" i="4" l="1"/>
  <c r="K12" i="4"/>
  <c r="J12" i="4"/>
  <c r="J8" i="4"/>
  <c r="M4" i="4"/>
  <c r="J4" i="4"/>
  <c r="K16" i="3" l="1"/>
  <c r="J1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Navarrů</author>
  </authors>
  <commentList>
    <comment ref="A1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 xml:space="preserve">V tabulce je nastavený filtr </t>
        </r>
        <r>
          <rPr>
            <b/>
            <sz val="9"/>
            <color indexed="81"/>
            <rFont val="Tahoma"/>
            <family val="2"/>
            <charset val="238"/>
          </rPr>
          <t>Město = Brno</t>
        </r>
        <r>
          <rPr>
            <sz val="9"/>
            <color indexed="81"/>
            <rFont val="Tahoma"/>
            <family val="2"/>
            <charset val="238"/>
          </rPr>
          <t xml:space="preserve">. Podle uvážení upravte filtr a porovnávejte změny v řádcích </t>
        </r>
        <r>
          <rPr>
            <b/>
            <sz val="9"/>
            <color indexed="81"/>
            <rFont val="Tahoma"/>
            <family val="2"/>
            <charset val="238"/>
          </rPr>
          <t>Ve filtr. záznamech</t>
        </r>
        <r>
          <rPr>
            <sz val="9"/>
            <color indexed="81"/>
            <rFont val="Tahoma"/>
            <family val="2"/>
            <charset val="238"/>
          </rPr>
          <t xml:space="preserve">.
</t>
        </r>
      </text>
    </comment>
    <comment ref="G22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Funkce</t>
        </r>
        <r>
          <rPr>
            <b/>
            <sz val="9"/>
            <color indexed="81"/>
            <rFont val="Tahoma"/>
            <family val="2"/>
            <charset val="238"/>
          </rPr>
          <t xml:space="preserve"> Průměr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23" authorId="0" shapeId="0" xr:uid="{00000000-0006-0000-0300-000003000000}">
      <text>
        <r>
          <rPr>
            <sz val="9"/>
            <color indexed="81"/>
            <rFont val="Tahoma"/>
            <family val="2"/>
            <charset val="238"/>
          </rPr>
          <t xml:space="preserve">Funkce </t>
        </r>
        <r>
          <rPr>
            <b/>
            <sz val="9"/>
            <color indexed="81"/>
            <rFont val="Tahoma"/>
            <family val="2"/>
            <charset val="238"/>
          </rPr>
          <t>SubTotal</t>
        </r>
        <r>
          <rPr>
            <sz val="9"/>
            <color indexed="81"/>
            <rFont val="Tahoma"/>
            <family val="2"/>
            <charset val="238"/>
          </rPr>
          <t xml:space="preserve">,
typ výpočtu </t>
        </r>
        <r>
          <rPr>
            <b/>
            <sz val="9"/>
            <color indexed="81"/>
            <rFont val="Tahoma"/>
            <family val="2"/>
            <charset val="238"/>
          </rPr>
          <t>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6" authorId="0" shapeId="0" xr:uid="{00000000-0006-0000-0300-000004000000}">
      <text>
        <r>
          <rPr>
            <sz val="9"/>
            <color indexed="81"/>
            <rFont val="Tahoma"/>
            <family val="2"/>
            <charset val="238"/>
          </rPr>
          <t xml:space="preserve">Funkce </t>
        </r>
        <r>
          <rPr>
            <b/>
            <sz val="9"/>
            <color indexed="81"/>
            <rFont val="Tahoma"/>
            <family val="2"/>
            <charset val="238"/>
          </rPr>
          <t>Suma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26" authorId="0" shapeId="0" xr:uid="{00000000-0006-0000-0300-000005000000}">
      <text>
        <r>
          <rPr>
            <sz val="9"/>
            <color indexed="81"/>
            <rFont val="Tahoma"/>
            <family val="2"/>
            <charset val="238"/>
          </rPr>
          <t xml:space="preserve">Funkce </t>
        </r>
        <r>
          <rPr>
            <b/>
            <sz val="9"/>
            <color indexed="81"/>
            <rFont val="Tahoma"/>
            <family val="2"/>
            <charset val="238"/>
          </rPr>
          <t>Max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7" authorId="0" shapeId="0" xr:uid="{00000000-0006-0000-0300-000006000000}">
      <text>
        <r>
          <rPr>
            <sz val="9"/>
            <color indexed="81"/>
            <rFont val="Tahoma"/>
            <family val="2"/>
            <charset val="238"/>
          </rPr>
          <t>Funkce</t>
        </r>
        <r>
          <rPr>
            <b/>
            <sz val="9"/>
            <color indexed="81"/>
            <rFont val="Tahoma"/>
            <family val="2"/>
            <charset val="238"/>
          </rPr>
          <t xml:space="preserve"> SubTotal</t>
        </r>
        <r>
          <rPr>
            <sz val="9"/>
            <color indexed="81"/>
            <rFont val="Tahoma"/>
            <family val="2"/>
            <charset val="238"/>
          </rPr>
          <t xml:space="preserve">,
typ výpočtu </t>
        </r>
        <r>
          <rPr>
            <b/>
            <sz val="9"/>
            <color indexed="81"/>
            <rFont val="Tahoma"/>
            <family val="2"/>
            <charset val="238"/>
          </rPr>
          <t>9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27" authorId="0" shapeId="0" xr:uid="{00000000-0006-0000-0300-000007000000}">
      <text>
        <r>
          <rPr>
            <sz val="9"/>
            <color indexed="81"/>
            <rFont val="Tahoma"/>
            <family val="2"/>
            <charset val="238"/>
          </rPr>
          <t xml:space="preserve">Funkce </t>
        </r>
        <r>
          <rPr>
            <b/>
            <sz val="9"/>
            <color indexed="81"/>
            <rFont val="Tahoma"/>
            <family val="2"/>
            <charset val="238"/>
          </rPr>
          <t>SubTotal</t>
        </r>
        <r>
          <rPr>
            <sz val="9"/>
            <color indexed="81"/>
            <rFont val="Tahoma"/>
            <family val="2"/>
            <charset val="238"/>
          </rPr>
          <t xml:space="preserve">,
typ výpočtu </t>
        </r>
        <r>
          <rPr>
            <b/>
            <sz val="9"/>
            <color indexed="81"/>
            <rFont val="Tahoma"/>
            <family val="2"/>
            <charset val="238"/>
          </rPr>
          <t>4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<sst xmlns="http://schemas.openxmlformats.org/spreadsheetml/2006/main" count="282" uniqueCount="50">
  <si>
    <t>Medlánky</t>
  </si>
  <si>
    <t>Brno</t>
  </si>
  <si>
    <t>Líšeň</t>
  </si>
  <si>
    <t>Písek</t>
  </si>
  <si>
    <t>Kbely</t>
  </si>
  <si>
    <t>Praha</t>
  </si>
  <si>
    <t>Beranových</t>
  </si>
  <si>
    <t>Letňany</t>
  </si>
  <si>
    <t>Tupolevova</t>
  </si>
  <si>
    <t>Rok</t>
  </si>
  <si>
    <t>Měsíc</t>
  </si>
  <si>
    <t>Den</t>
  </si>
  <si>
    <t>Tržba</t>
  </si>
  <si>
    <t>Počet klientů</t>
  </si>
  <si>
    <t>Datum</t>
  </si>
  <si>
    <t>Ulice</t>
  </si>
  <si>
    <t>Městská část</t>
  </si>
  <si>
    <t>Město</t>
  </si>
  <si>
    <t>Příklad kriteriální tabulky</t>
  </si>
  <si>
    <t>&gt;150</t>
  </si>
  <si>
    <t>&gt;100</t>
  </si>
  <si>
    <t>Tupolevova ulice</t>
  </si>
  <si>
    <t>Tupolevova ul.</t>
  </si>
  <si>
    <t>Výběr ulice 1</t>
  </si>
  <si>
    <t>Výběr ulice 2</t>
  </si>
  <si>
    <t>Proměnná kritéria</t>
  </si>
  <si>
    <t>Zadejte minimální tržbu</t>
  </si>
  <si>
    <t>Podmínka typu Je mezi</t>
  </si>
  <si>
    <t>&gt;=1500</t>
  </si>
  <si>
    <t>&lt;=3000</t>
  </si>
  <si>
    <t>Den prodeje</t>
  </si>
  <si>
    <t>Výběr města 1</t>
  </si>
  <si>
    <t>Podmínka1</t>
  </si>
  <si>
    <t>Výběr města 2</t>
  </si>
  <si>
    <t>Zadejte město</t>
  </si>
  <si>
    <t>Prodeje v lednu</t>
  </si>
  <si>
    <t>Víkendový prodej 1</t>
  </si>
  <si>
    <t>Víkendový prodej 2</t>
  </si>
  <si>
    <t>Podmínka2</t>
  </si>
  <si>
    <t>Celkem</t>
  </si>
  <si>
    <t>Ve filtr. záznamech</t>
  </si>
  <si>
    <t>Součty tržeb</t>
  </si>
  <si>
    <t>Průměry tržeb</t>
  </si>
  <si>
    <t>Největší tržba</t>
  </si>
  <si>
    <t>Počet záznamů</t>
  </si>
  <si>
    <t>Počet klientů v Praze Letňanech</t>
  </si>
  <si>
    <t>Součet tržeb s hodnotou od 
1 000 do 2 000 Kč</t>
  </si>
  <si>
    <t>Průměrný počet klientů v Brně</t>
  </si>
  <si>
    <t>Součet tržeb za leden</t>
  </si>
  <si>
    <t>Počet záznamů z Písku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</si>
</sst>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164" fontId="0" fillId="0" borderId="0" xfId="1" applyNumberFormat="1" applyFont="1" applyBorder="1"/>
    <xf numFmtId="0" fontId="0" fillId="0" borderId="0" xfId="0" applyBorder="1"/>
    <xf numFmtId="14" fontId="0" fillId="0" borderId="0" xfId="0" applyNumberFormat="1" applyBorder="1"/>
    <xf numFmtId="0" fontId="0" fillId="0" borderId="0" xfId="0" applyFill="1" applyBorder="1"/>
    <xf numFmtId="0" fontId="4" fillId="0" borderId="0" xfId="0" applyFont="1" applyFill="1" applyBorder="1"/>
    <xf numFmtId="0" fontId="2" fillId="0" borderId="0" xfId="0" applyFont="1" applyBorder="1"/>
    <xf numFmtId="3" fontId="0" fillId="0" borderId="0" xfId="0" applyNumberFormat="1"/>
    <xf numFmtId="0" fontId="2" fillId="0" borderId="0" xfId="0" applyFont="1" applyAlignment="1">
      <alignment horizontal="left"/>
    </xf>
    <xf numFmtId="0" fontId="0" fillId="0" borderId="0" xfId="0" applyAlignment="1">
      <alignment horizontal="left" indent="1"/>
    </xf>
    <xf numFmtId="14" fontId="0" fillId="0" borderId="0" xfId="0" applyNumberFormat="1"/>
    <xf numFmtId="0" fontId="5" fillId="2" borderId="0" xfId="0" applyFont="1" applyFill="1" applyAlignment="1">
      <alignment horizontal="left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workbookViewId="0">
      <selection activeCell="A22" sqref="A22"/>
    </sheetView>
  </sheetViews>
  <sheetFormatPr defaultRowHeight="15.5" x14ac:dyDescent="0.35"/>
  <cols>
    <col min="1" max="1" width="7.33203125" customWidth="1"/>
    <col min="2" max="2" width="12.5" customWidth="1"/>
    <col min="3" max="3" width="11" customWidth="1"/>
    <col min="4" max="4" width="9.75" bestFit="1" customWidth="1"/>
    <col min="5" max="5" width="12.25" bestFit="1" customWidth="1"/>
    <col min="6" max="6" width="10.5" customWidth="1"/>
  </cols>
  <sheetData>
    <row r="1" spans="1:14" x14ac:dyDescent="0.35">
      <c r="A1" s="7" t="s">
        <v>17</v>
      </c>
      <c r="B1" s="7" t="s">
        <v>16</v>
      </c>
      <c r="C1" s="7" t="s">
        <v>15</v>
      </c>
      <c r="D1" s="7" t="s">
        <v>14</v>
      </c>
      <c r="E1" s="7" t="s">
        <v>13</v>
      </c>
      <c r="F1" s="7" t="s">
        <v>12</v>
      </c>
      <c r="I1" s="7"/>
      <c r="J1" s="7"/>
      <c r="K1" s="7"/>
      <c r="L1" s="7"/>
      <c r="M1" s="7"/>
      <c r="N1" s="7"/>
    </row>
    <row r="2" spans="1:14" x14ac:dyDescent="0.35">
      <c r="A2" s="3" t="s">
        <v>5</v>
      </c>
      <c r="B2" s="3" t="s">
        <v>7</v>
      </c>
      <c r="C2" s="3" t="s">
        <v>8</v>
      </c>
      <c r="D2" s="4">
        <v>42374</v>
      </c>
      <c r="E2" s="3">
        <v>240</v>
      </c>
      <c r="F2" s="2">
        <v>1346</v>
      </c>
      <c r="I2" s="3"/>
      <c r="J2" s="3"/>
      <c r="K2" s="3"/>
      <c r="L2" s="4"/>
      <c r="M2" s="3"/>
      <c r="N2" s="2"/>
    </row>
    <row r="3" spans="1:14" x14ac:dyDescent="0.35">
      <c r="A3" s="3" t="s">
        <v>5</v>
      </c>
      <c r="B3" s="3" t="s">
        <v>7</v>
      </c>
      <c r="C3" s="3" t="s">
        <v>6</v>
      </c>
      <c r="D3" s="4">
        <v>42376</v>
      </c>
      <c r="E3" s="3">
        <v>189</v>
      </c>
      <c r="F3" s="2">
        <v>2626</v>
      </c>
      <c r="I3" s="3"/>
      <c r="J3" s="3"/>
      <c r="K3" s="3"/>
      <c r="L3" s="4"/>
      <c r="M3" s="3"/>
      <c r="N3" s="2"/>
    </row>
    <row r="4" spans="1:14" x14ac:dyDescent="0.35">
      <c r="A4" s="3" t="s">
        <v>5</v>
      </c>
      <c r="B4" s="3" t="s">
        <v>4</v>
      </c>
      <c r="C4" s="3"/>
      <c r="D4" s="4">
        <v>42380</v>
      </c>
      <c r="E4" s="3">
        <v>209</v>
      </c>
      <c r="F4" s="2">
        <v>1090</v>
      </c>
      <c r="I4" s="3"/>
      <c r="J4" s="3"/>
      <c r="K4" s="3"/>
      <c r="L4" s="4"/>
      <c r="M4" s="3"/>
      <c r="N4" s="2"/>
    </row>
    <row r="5" spans="1:14" x14ac:dyDescent="0.35">
      <c r="A5" s="3" t="s">
        <v>3</v>
      </c>
      <c r="B5" s="3"/>
      <c r="C5" s="3"/>
      <c r="D5" s="4">
        <v>42382</v>
      </c>
      <c r="E5" s="3">
        <v>198</v>
      </c>
      <c r="F5" s="2">
        <v>4509</v>
      </c>
      <c r="I5" s="3"/>
      <c r="J5" s="3"/>
      <c r="K5" s="3"/>
      <c r="L5" s="4"/>
      <c r="M5" s="3"/>
      <c r="N5" s="2"/>
    </row>
    <row r="6" spans="1:14" x14ac:dyDescent="0.35">
      <c r="A6" s="3" t="s">
        <v>1</v>
      </c>
      <c r="B6" s="5" t="s">
        <v>2</v>
      </c>
      <c r="C6" s="3"/>
      <c r="D6" s="4">
        <v>42389</v>
      </c>
      <c r="E6" s="3">
        <v>135</v>
      </c>
      <c r="F6" s="2">
        <v>3876</v>
      </c>
      <c r="I6" s="3"/>
      <c r="J6" s="5"/>
      <c r="K6" s="3"/>
      <c r="L6" s="4"/>
      <c r="M6" s="3"/>
      <c r="N6" s="2"/>
    </row>
    <row r="7" spans="1:14" x14ac:dyDescent="0.35">
      <c r="A7" s="3" t="s">
        <v>1</v>
      </c>
      <c r="B7" s="5" t="s">
        <v>0</v>
      </c>
      <c r="C7" s="3"/>
      <c r="D7" s="4">
        <v>42394</v>
      </c>
      <c r="E7" s="3">
        <v>130</v>
      </c>
      <c r="F7" s="2">
        <v>2117</v>
      </c>
      <c r="I7" s="3"/>
      <c r="J7" s="5"/>
      <c r="K7" s="3"/>
      <c r="L7" s="4"/>
      <c r="M7" s="3"/>
      <c r="N7" s="2"/>
    </row>
    <row r="8" spans="1:14" x14ac:dyDescent="0.35">
      <c r="A8" s="3" t="s">
        <v>5</v>
      </c>
      <c r="B8" s="5" t="s">
        <v>7</v>
      </c>
      <c r="C8" s="3" t="s">
        <v>8</v>
      </c>
      <c r="D8" s="4">
        <v>42407</v>
      </c>
      <c r="E8" s="3">
        <v>106</v>
      </c>
      <c r="F8" s="2">
        <v>3323</v>
      </c>
      <c r="I8" s="3"/>
      <c r="J8" s="5"/>
      <c r="K8" s="3"/>
      <c r="L8" s="4"/>
      <c r="M8" s="3"/>
      <c r="N8" s="2"/>
    </row>
    <row r="9" spans="1:14" x14ac:dyDescent="0.35">
      <c r="A9" s="3" t="s">
        <v>5</v>
      </c>
      <c r="B9" s="5" t="s">
        <v>7</v>
      </c>
      <c r="C9" s="3" t="s">
        <v>6</v>
      </c>
      <c r="D9" s="4">
        <v>42409</v>
      </c>
      <c r="E9" s="3">
        <v>112</v>
      </c>
      <c r="F9" s="2">
        <v>2634</v>
      </c>
      <c r="I9" s="3"/>
      <c r="J9" s="5"/>
      <c r="K9" s="3"/>
      <c r="L9" s="4"/>
      <c r="M9" s="3"/>
      <c r="N9" s="2"/>
    </row>
    <row r="10" spans="1:14" x14ac:dyDescent="0.35">
      <c r="A10" s="3" t="s">
        <v>5</v>
      </c>
      <c r="B10" s="5" t="s">
        <v>4</v>
      </c>
      <c r="C10" s="3"/>
      <c r="D10" s="4">
        <v>42413</v>
      </c>
      <c r="E10" s="3">
        <v>188</v>
      </c>
      <c r="F10" s="2">
        <v>4528</v>
      </c>
      <c r="I10" s="3"/>
      <c r="J10" s="5"/>
      <c r="K10" s="3"/>
      <c r="L10" s="4"/>
      <c r="M10" s="3"/>
      <c r="N10" s="2"/>
    </row>
    <row r="11" spans="1:14" x14ac:dyDescent="0.35">
      <c r="A11" s="3" t="s">
        <v>3</v>
      </c>
      <c r="B11" s="5"/>
      <c r="C11" s="3"/>
      <c r="D11" s="4">
        <v>42415</v>
      </c>
      <c r="E11" s="3">
        <v>178</v>
      </c>
      <c r="F11" s="2">
        <v>3073</v>
      </c>
      <c r="I11" s="3"/>
      <c r="J11" s="5"/>
      <c r="K11" s="3"/>
      <c r="L11" s="4"/>
      <c r="M11" s="3"/>
      <c r="N11" s="2"/>
    </row>
    <row r="12" spans="1:14" x14ac:dyDescent="0.35">
      <c r="A12" s="3" t="s">
        <v>1</v>
      </c>
      <c r="B12" s="5" t="s">
        <v>2</v>
      </c>
      <c r="C12" s="3"/>
      <c r="D12" s="4">
        <v>42422</v>
      </c>
      <c r="E12" s="3">
        <v>192</v>
      </c>
      <c r="F12" s="2">
        <v>2114</v>
      </c>
      <c r="I12" s="3"/>
      <c r="J12" s="5"/>
      <c r="K12" s="3"/>
      <c r="L12" s="4"/>
      <c r="M12" s="3"/>
      <c r="N12" s="2"/>
    </row>
    <row r="13" spans="1:14" x14ac:dyDescent="0.35">
      <c r="A13" s="3" t="s">
        <v>1</v>
      </c>
      <c r="B13" s="5" t="s">
        <v>0</v>
      </c>
      <c r="C13" s="3"/>
      <c r="D13" s="4">
        <v>42427</v>
      </c>
      <c r="E13" s="3">
        <v>102</v>
      </c>
      <c r="F13" s="2">
        <v>3316</v>
      </c>
      <c r="I13" s="3"/>
      <c r="J13" s="5"/>
      <c r="K13" s="3"/>
      <c r="L13" s="4"/>
      <c r="M13" s="3"/>
      <c r="N13" s="2"/>
    </row>
    <row r="14" spans="1:14" x14ac:dyDescent="0.35">
      <c r="A14" s="3" t="s">
        <v>5</v>
      </c>
      <c r="B14" s="5" t="s">
        <v>7</v>
      </c>
      <c r="C14" s="3" t="s">
        <v>8</v>
      </c>
      <c r="D14" s="4">
        <v>42432</v>
      </c>
      <c r="E14" s="3">
        <v>157</v>
      </c>
      <c r="F14" s="2">
        <v>4770</v>
      </c>
      <c r="I14" s="3"/>
      <c r="J14" s="5"/>
      <c r="K14" s="3"/>
      <c r="L14" s="4"/>
      <c r="M14" s="3"/>
      <c r="N14" s="2"/>
    </row>
    <row r="15" spans="1:14" x14ac:dyDescent="0.35">
      <c r="A15" s="3" t="s">
        <v>5</v>
      </c>
      <c r="B15" s="5" t="s">
        <v>7</v>
      </c>
      <c r="C15" s="3" t="s">
        <v>6</v>
      </c>
      <c r="D15" s="4">
        <v>42434</v>
      </c>
      <c r="E15" s="3">
        <v>183</v>
      </c>
      <c r="F15" s="2">
        <v>2420</v>
      </c>
      <c r="I15" s="3"/>
      <c r="J15" s="5"/>
      <c r="K15" s="3"/>
      <c r="L15" s="4"/>
      <c r="M15" s="3"/>
      <c r="N15" s="2"/>
    </row>
    <row r="16" spans="1:14" x14ac:dyDescent="0.35">
      <c r="A16" s="3" t="s">
        <v>5</v>
      </c>
      <c r="B16" s="5" t="s">
        <v>4</v>
      </c>
      <c r="C16" s="3"/>
      <c r="D16" s="4">
        <v>42438</v>
      </c>
      <c r="E16" s="3">
        <v>190</v>
      </c>
      <c r="F16" s="2">
        <v>3460</v>
      </c>
      <c r="I16" s="3"/>
      <c r="J16" s="5"/>
      <c r="K16" s="3"/>
      <c r="L16" s="4"/>
      <c r="M16" s="3"/>
      <c r="N16" s="2"/>
    </row>
    <row r="17" spans="1:14" x14ac:dyDescent="0.35">
      <c r="A17" s="3" t="s">
        <v>3</v>
      </c>
      <c r="B17" s="5"/>
      <c r="C17" s="3"/>
      <c r="D17" s="4">
        <v>42440</v>
      </c>
      <c r="E17" s="3">
        <v>223</v>
      </c>
      <c r="F17" s="2">
        <v>1979</v>
      </c>
      <c r="I17" s="3"/>
      <c r="J17" s="5"/>
      <c r="K17" s="3"/>
      <c r="L17" s="4"/>
      <c r="M17" s="3"/>
      <c r="N17" s="2"/>
    </row>
    <row r="18" spans="1:14" x14ac:dyDescent="0.35">
      <c r="A18" s="3" t="s">
        <v>1</v>
      </c>
      <c r="B18" s="5" t="s">
        <v>2</v>
      </c>
      <c r="C18" s="3"/>
      <c r="D18" s="4">
        <v>42447</v>
      </c>
      <c r="E18" s="3">
        <v>219</v>
      </c>
      <c r="F18" s="2">
        <v>2320</v>
      </c>
      <c r="I18" s="3"/>
      <c r="J18" s="5"/>
      <c r="K18" s="3"/>
      <c r="L18" s="4"/>
      <c r="M18" s="3"/>
      <c r="N18" s="2"/>
    </row>
    <row r="19" spans="1:14" x14ac:dyDescent="0.35">
      <c r="A19" s="3" t="s">
        <v>1</v>
      </c>
      <c r="B19" s="5" t="s">
        <v>0</v>
      </c>
      <c r="C19" s="3"/>
      <c r="D19" s="4">
        <v>42452</v>
      </c>
      <c r="E19" s="3">
        <v>104</v>
      </c>
      <c r="F19" s="2">
        <v>1239</v>
      </c>
      <c r="I19" s="3"/>
      <c r="J19" s="5"/>
      <c r="K19" s="3"/>
      <c r="L19" s="4"/>
      <c r="M19" s="3"/>
      <c r="N19" s="2"/>
    </row>
    <row r="23" spans="1:14" x14ac:dyDescent="0.35">
      <c r="A23" s="7"/>
      <c r="B23" s="7"/>
      <c r="C23" s="7"/>
      <c r="D23" s="7"/>
      <c r="E23" s="7"/>
      <c r="F23" s="7"/>
    </row>
    <row r="24" spans="1:14" x14ac:dyDescent="0.35">
      <c r="A24" s="3"/>
      <c r="B24" s="3"/>
      <c r="C24" s="3"/>
      <c r="D24" s="4"/>
      <c r="E24" s="3"/>
      <c r="F24" s="2"/>
    </row>
    <row r="25" spans="1:14" x14ac:dyDescent="0.35">
      <c r="A25" s="7"/>
      <c r="B25" s="7"/>
      <c r="C25" s="7"/>
      <c r="D25" s="7"/>
      <c r="E25" s="7"/>
      <c r="F25" s="7"/>
    </row>
    <row r="26" spans="1:14" x14ac:dyDescent="0.35">
      <c r="A26" s="3"/>
      <c r="B26" s="3"/>
      <c r="C26" s="3"/>
      <c r="D26" s="4"/>
      <c r="E26" s="3"/>
      <c r="F26" s="2"/>
    </row>
    <row r="27" spans="1:14" x14ac:dyDescent="0.35">
      <c r="A27" s="3"/>
      <c r="B27" s="5"/>
      <c r="C27" s="3"/>
      <c r="D27" s="4"/>
      <c r="E27" s="3"/>
      <c r="F27" s="2"/>
    </row>
    <row r="28" spans="1:14" x14ac:dyDescent="0.35">
      <c r="A28" s="3"/>
      <c r="B28" s="5"/>
      <c r="C28" s="3"/>
      <c r="D28" s="4"/>
      <c r="E28" s="3"/>
      <c r="F28" s="2"/>
    </row>
    <row r="29" spans="1:14" x14ac:dyDescent="0.35">
      <c r="A29" s="3"/>
      <c r="B29" s="5"/>
      <c r="C29" s="3"/>
      <c r="D29" s="4"/>
      <c r="E29" s="3"/>
      <c r="F29" s="2"/>
    </row>
    <row r="30" spans="1:14" x14ac:dyDescent="0.35">
      <c r="A30" s="3"/>
      <c r="B30" s="5"/>
      <c r="C30" s="3"/>
      <c r="D30" s="4"/>
      <c r="E30" s="3"/>
      <c r="F30" s="2"/>
    </row>
    <row r="31" spans="1:14" x14ac:dyDescent="0.35">
      <c r="A31" s="3"/>
      <c r="B31" s="5"/>
      <c r="C31" s="3"/>
      <c r="D31" s="4"/>
      <c r="E31" s="3"/>
      <c r="F31" s="2"/>
    </row>
    <row r="32" spans="1:14" x14ac:dyDescent="0.35">
      <c r="A32" s="3"/>
      <c r="B32" s="5"/>
      <c r="C32" s="3"/>
      <c r="D32" s="4"/>
      <c r="E32" s="3"/>
      <c r="F32" s="2"/>
    </row>
  </sheetData>
  <autoFilter ref="A1:F19" xr:uid="{00000000-0009-0000-0000-000000000000}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"/>
  <sheetViews>
    <sheetView workbookViewId="0"/>
  </sheetViews>
  <sheetFormatPr defaultRowHeight="15.5" x14ac:dyDescent="0.35"/>
  <cols>
    <col min="1" max="1" width="7.33203125" customWidth="1"/>
    <col min="2" max="2" width="12.5" customWidth="1"/>
    <col min="3" max="3" width="14.58203125" bestFit="1" customWidth="1"/>
    <col min="4" max="4" width="9.75" bestFit="1" customWidth="1"/>
    <col min="5" max="5" width="12.25" bestFit="1" customWidth="1"/>
    <col min="6" max="6" width="10.5" customWidth="1"/>
    <col min="8" max="8" width="11.58203125" bestFit="1" customWidth="1"/>
    <col min="10" max="10" width="10.58203125" customWidth="1"/>
    <col min="11" max="11" width="12.83203125" customWidth="1"/>
  </cols>
  <sheetData>
    <row r="1" spans="1:13" x14ac:dyDescent="0.35">
      <c r="A1" s="7" t="s">
        <v>17</v>
      </c>
      <c r="B1" s="7" t="s">
        <v>16</v>
      </c>
      <c r="C1" s="7" t="s">
        <v>15</v>
      </c>
      <c r="D1" s="7" t="s">
        <v>14</v>
      </c>
      <c r="E1" s="7" t="s">
        <v>13</v>
      </c>
      <c r="F1" s="7" t="s">
        <v>12</v>
      </c>
      <c r="G1" s="6" t="s">
        <v>10</v>
      </c>
      <c r="H1" s="6" t="s">
        <v>30</v>
      </c>
      <c r="J1" s="12" t="s">
        <v>18</v>
      </c>
      <c r="K1" s="12"/>
    </row>
    <row r="2" spans="1:13" x14ac:dyDescent="0.35">
      <c r="A2" s="3" t="s">
        <v>5</v>
      </c>
      <c r="B2" s="3" t="s">
        <v>7</v>
      </c>
      <c r="C2" s="3" t="s">
        <v>21</v>
      </c>
      <c r="D2" s="4">
        <v>42374</v>
      </c>
      <c r="E2" s="3">
        <v>240</v>
      </c>
      <c r="F2" s="2">
        <v>1346</v>
      </c>
      <c r="G2" s="1">
        <v>1</v>
      </c>
      <c r="H2" s="1">
        <f>WEEKDAY(D2,2)</f>
        <v>2</v>
      </c>
      <c r="J2" s="7" t="s">
        <v>17</v>
      </c>
      <c r="K2" s="7" t="s">
        <v>13</v>
      </c>
    </row>
    <row r="3" spans="1:13" x14ac:dyDescent="0.35">
      <c r="A3" s="3" t="s">
        <v>5</v>
      </c>
      <c r="B3" s="3" t="s">
        <v>7</v>
      </c>
      <c r="C3" s="3" t="s">
        <v>6</v>
      </c>
      <c r="D3" s="4">
        <v>42011</v>
      </c>
      <c r="E3" s="3">
        <v>189</v>
      </c>
      <c r="F3" s="2">
        <v>2626</v>
      </c>
      <c r="G3" s="1">
        <v>1</v>
      </c>
      <c r="H3" s="1">
        <f t="shared" ref="H3:H19" si="0">WEEKDAY(D3,2)</f>
        <v>3</v>
      </c>
      <c r="J3" t="s">
        <v>5</v>
      </c>
      <c r="K3" t="s">
        <v>19</v>
      </c>
    </row>
    <row r="4" spans="1:13" x14ac:dyDescent="0.35">
      <c r="A4" s="3" t="s">
        <v>5</v>
      </c>
      <c r="B4" s="3" t="s">
        <v>4</v>
      </c>
      <c r="C4" s="3"/>
      <c r="D4" s="4">
        <v>42380</v>
      </c>
      <c r="E4" s="3">
        <v>209</v>
      </c>
      <c r="F4" s="2">
        <v>1090</v>
      </c>
      <c r="G4" s="1">
        <v>1</v>
      </c>
      <c r="H4" s="1">
        <f t="shared" si="0"/>
        <v>1</v>
      </c>
      <c r="J4" t="s">
        <v>1</v>
      </c>
      <c r="K4" t="s">
        <v>20</v>
      </c>
    </row>
    <row r="5" spans="1:13" x14ac:dyDescent="0.35">
      <c r="A5" s="3" t="s">
        <v>3</v>
      </c>
      <c r="B5" s="3"/>
      <c r="C5" s="3"/>
      <c r="D5" s="4">
        <v>42382</v>
      </c>
      <c r="E5" s="3">
        <v>198</v>
      </c>
      <c r="F5" s="2">
        <v>4509</v>
      </c>
      <c r="G5" s="1">
        <v>1</v>
      </c>
      <c r="H5" s="1">
        <f t="shared" si="0"/>
        <v>3</v>
      </c>
    </row>
    <row r="6" spans="1:13" x14ac:dyDescent="0.35">
      <c r="A6" s="3" t="s">
        <v>1</v>
      </c>
      <c r="B6" s="5" t="s">
        <v>2</v>
      </c>
      <c r="C6" s="3"/>
      <c r="D6" s="4">
        <v>42024</v>
      </c>
      <c r="E6" s="3">
        <v>135</v>
      </c>
      <c r="F6" s="2">
        <v>3876</v>
      </c>
      <c r="G6" s="1">
        <v>1</v>
      </c>
      <c r="H6" s="1">
        <f t="shared" si="0"/>
        <v>2</v>
      </c>
      <c r="J6" s="12" t="s">
        <v>23</v>
      </c>
      <c r="K6" s="12"/>
    </row>
    <row r="7" spans="1:13" x14ac:dyDescent="0.35">
      <c r="A7" s="3" t="s">
        <v>1</v>
      </c>
      <c r="B7" s="5" t="s">
        <v>0</v>
      </c>
      <c r="C7" s="3"/>
      <c r="D7" s="4">
        <v>42394</v>
      </c>
      <c r="E7" s="3">
        <v>130</v>
      </c>
      <c r="F7" s="2">
        <v>2117</v>
      </c>
      <c r="G7" s="1">
        <v>1</v>
      </c>
      <c r="H7" s="1">
        <f t="shared" si="0"/>
        <v>1</v>
      </c>
      <c r="J7" s="7" t="s">
        <v>15</v>
      </c>
    </row>
    <row r="8" spans="1:13" x14ac:dyDescent="0.35">
      <c r="A8" s="3" t="s">
        <v>5</v>
      </c>
      <c r="B8" s="5" t="s">
        <v>7</v>
      </c>
      <c r="C8" s="3" t="s">
        <v>8</v>
      </c>
      <c r="D8" s="4">
        <v>42407</v>
      </c>
      <c r="E8" s="3">
        <v>106</v>
      </c>
      <c r="F8" s="2">
        <v>3323</v>
      </c>
      <c r="G8" s="1">
        <v>2</v>
      </c>
      <c r="H8" s="1">
        <f t="shared" si="0"/>
        <v>7</v>
      </c>
      <c r="J8" t="s">
        <v>8</v>
      </c>
    </row>
    <row r="9" spans="1:13" x14ac:dyDescent="0.35">
      <c r="A9" s="3" t="s">
        <v>5</v>
      </c>
      <c r="B9" s="5" t="s">
        <v>7</v>
      </c>
      <c r="C9" s="3" t="s">
        <v>6</v>
      </c>
      <c r="D9" s="4">
        <v>42044</v>
      </c>
      <c r="E9" s="3">
        <v>112</v>
      </c>
      <c r="F9" s="2">
        <v>2634</v>
      </c>
      <c r="G9" s="1">
        <v>2</v>
      </c>
      <c r="H9" s="1">
        <f t="shared" si="0"/>
        <v>1</v>
      </c>
    </row>
    <row r="10" spans="1:13" x14ac:dyDescent="0.35">
      <c r="A10" s="3" t="s">
        <v>5</v>
      </c>
      <c r="B10" s="5" t="s">
        <v>4</v>
      </c>
      <c r="C10" s="3"/>
      <c r="D10" s="4">
        <v>42413</v>
      </c>
      <c r="E10" s="3">
        <v>188</v>
      </c>
      <c r="F10" s="2">
        <v>4528</v>
      </c>
      <c r="G10" s="1">
        <v>2</v>
      </c>
      <c r="H10" s="1">
        <f t="shared" si="0"/>
        <v>6</v>
      </c>
      <c r="J10" s="12" t="s">
        <v>24</v>
      </c>
      <c r="K10" s="12"/>
    </row>
    <row r="11" spans="1:13" x14ac:dyDescent="0.35">
      <c r="A11" s="3" t="s">
        <v>3</v>
      </c>
      <c r="B11" s="5"/>
      <c r="C11" s="3"/>
      <c r="D11" s="4">
        <v>42415</v>
      </c>
      <c r="E11" s="3">
        <v>178</v>
      </c>
      <c r="F11" s="2">
        <v>3073</v>
      </c>
      <c r="G11" s="1">
        <v>2</v>
      </c>
      <c r="H11" s="1">
        <f t="shared" si="0"/>
        <v>1</v>
      </c>
      <c r="J11" s="7" t="s">
        <v>15</v>
      </c>
    </row>
    <row r="12" spans="1:13" x14ac:dyDescent="0.35">
      <c r="A12" s="3" t="s">
        <v>1</v>
      </c>
      <c r="B12" s="5" t="s">
        <v>2</v>
      </c>
      <c r="C12" s="3"/>
      <c r="D12" s="4">
        <v>42422</v>
      </c>
      <c r="E12" s="3">
        <v>192</v>
      </c>
      <c r="F12" s="2">
        <v>2114</v>
      </c>
      <c r="G12" s="1">
        <v>2</v>
      </c>
      <c r="H12" s="1">
        <f t="shared" si="0"/>
        <v>1</v>
      </c>
      <c r="J12" t="str">
        <f>"=Tupolevova"</f>
        <v>=Tupolevova</v>
      </c>
    </row>
    <row r="13" spans="1:13" x14ac:dyDescent="0.35">
      <c r="A13" s="3" t="s">
        <v>1</v>
      </c>
      <c r="B13" s="5" t="s">
        <v>0</v>
      </c>
      <c r="C13" s="3"/>
      <c r="D13" s="4">
        <v>42427</v>
      </c>
      <c r="E13" s="3">
        <v>102</v>
      </c>
      <c r="F13" s="2">
        <v>3316</v>
      </c>
      <c r="G13" s="1">
        <v>2</v>
      </c>
      <c r="H13" s="1">
        <f t="shared" si="0"/>
        <v>6</v>
      </c>
    </row>
    <row r="14" spans="1:13" x14ac:dyDescent="0.35">
      <c r="A14" s="3" t="s">
        <v>5</v>
      </c>
      <c r="B14" s="5" t="s">
        <v>7</v>
      </c>
      <c r="C14" s="3" t="s">
        <v>22</v>
      </c>
      <c r="D14" s="4">
        <v>42432</v>
      </c>
      <c r="E14" s="3">
        <v>157</v>
      </c>
      <c r="F14" s="2">
        <v>4770</v>
      </c>
      <c r="G14" s="1">
        <v>3</v>
      </c>
      <c r="H14" s="1">
        <f t="shared" si="0"/>
        <v>4</v>
      </c>
      <c r="J14" s="12" t="s">
        <v>25</v>
      </c>
      <c r="K14" s="12"/>
    </row>
    <row r="15" spans="1:13" x14ac:dyDescent="0.35">
      <c r="A15" s="3" t="s">
        <v>5</v>
      </c>
      <c r="B15" s="5" t="s">
        <v>7</v>
      </c>
      <c r="C15" s="3" t="s">
        <v>6</v>
      </c>
      <c r="D15" s="4">
        <v>42434</v>
      </c>
      <c r="E15" s="3">
        <v>183</v>
      </c>
      <c r="F15" s="2">
        <v>2420</v>
      </c>
      <c r="G15" s="1">
        <v>3</v>
      </c>
      <c r="H15" s="1">
        <f t="shared" si="0"/>
        <v>6</v>
      </c>
      <c r="J15" s="7" t="s">
        <v>17</v>
      </c>
      <c r="K15" s="7" t="s">
        <v>12</v>
      </c>
      <c r="M15" t="s">
        <v>26</v>
      </c>
    </row>
    <row r="16" spans="1:13" x14ac:dyDescent="0.35">
      <c r="A16" s="3" t="s">
        <v>5</v>
      </c>
      <c r="B16" s="5" t="s">
        <v>4</v>
      </c>
      <c r="C16" s="3"/>
      <c r="D16" s="4">
        <v>42438</v>
      </c>
      <c r="E16" s="3">
        <v>190</v>
      </c>
      <c r="F16" s="2">
        <v>3460</v>
      </c>
      <c r="G16" s="1">
        <v>3</v>
      </c>
      <c r="H16" s="1">
        <f t="shared" si="0"/>
        <v>3</v>
      </c>
      <c r="J16" t="s">
        <v>5</v>
      </c>
      <c r="K16" t="str">
        <f>"&gt;="&amp;M16</f>
        <v>&gt;=3000</v>
      </c>
      <c r="M16">
        <v>3000</v>
      </c>
    </row>
    <row r="17" spans="1:11" x14ac:dyDescent="0.35">
      <c r="A17" s="3" t="s">
        <v>3</v>
      </c>
      <c r="B17" s="5"/>
      <c r="C17" s="3"/>
      <c r="D17" s="4">
        <v>42440</v>
      </c>
      <c r="E17" s="3">
        <v>223</v>
      </c>
      <c r="F17" s="2">
        <v>1979</v>
      </c>
      <c r="G17" s="1">
        <v>3</v>
      </c>
      <c r="H17" s="1">
        <f t="shared" si="0"/>
        <v>5</v>
      </c>
    </row>
    <row r="18" spans="1:11" x14ac:dyDescent="0.35">
      <c r="A18" s="3" t="s">
        <v>1</v>
      </c>
      <c r="B18" s="5" t="s">
        <v>2</v>
      </c>
      <c r="C18" s="3"/>
      <c r="D18" s="4">
        <v>42447</v>
      </c>
      <c r="E18" s="3">
        <v>219</v>
      </c>
      <c r="F18" s="2">
        <v>2320</v>
      </c>
      <c r="G18" s="1">
        <v>3</v>
      </c>
      <c r="H18" s="1">
        <f t="shared" si="0"/>
        <v>5</v>
      </c>
      <c r="J18" s="12" t="s">
        <v>27</v>
      </c>
      <c r="K18" s="12"/>
    </row>
    <row r="19" spans="1:11" x14ac:dyDescent="0.35">
      <c r="A19" s="3" t="s">
        <v>1</v>
      </c>
      <c r="B19" s="5" t="s">
        <v>0</v>
      </c>
      <c r="C19" s="3"/>
      <c r="D19" s="4">
        <v>42452</v>
      </c>
      <c r="E19" s="3">
        <v>104</v>
      </c>
      <c r="F19" s="2">
        <v>1239</v>
      </c>
      <c r="G19" s="1">
        <v>3</v>
      </c>
      <c r="H19" s="1">
        <f t="shared" si="0"/>
        <v>3</v>
      </c>
      <c r="J19" s="7" t="s">
        <v>12</v>
      </c>
      <c r="K19" s="7" t="s">
        <v>12</v>
      </c>
    </row>
    <row r="20" spans="1:11" x14ac:dyDescent="0.35">
      <c r="J20" t="s">
        <v>28</v>
      </c>
      <c r="K20" t="s">
        <v>29</v>
      </c>
    </row>
  </sheetData>
  <mergeCells count="5">
    <mergeCell ref="J1:K1"/>
    <mergeCell ref="J6:K6"/>
    <mergeCell ref="J10:K10"/>
    <mergeCell ref="J14:K14"/>
    <mergeCell ref="J18:K18"/>
  </mergeCells>
  <dataValidations count="1">
    <dataValidation type="list" allowBlank="1" showInputMessage="1" showErrorMessage="1" sqref="J16" xr:uid="{00000000-0002-0000-0100-000000000000}">
      <formula1>"Brno,Písek,Praha"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9"/>
  <sheetViews>
    <sheetView workbookViewId="0">
      <selection activeCell="G1" sqref="G1"/>
    </sheetView>
  </sheetViews>
  <sheetFormatPr defaultRowHeight="15.5" x14ac:dyDescent="0.35"/>
  <cols>
    <col min="1" max="1" width="7.33203125" customWidth="1"/>
    <col min="2" max="2" width="12.5" customWidth="1"/>
    <col min="3" max="3" width="11" customWidth="1"/>
    <col min="4" max="4" width="9.75" bestFit="1" customWidth="1"/>
    <col min="5" max="5" width="12.25" bestFit="1" customWidth="1"/>
    <col min="6" max="6" width="10.5" customWidth="1"/>
    <col min="10" max="11" width="9.75" customWidth="1"/>
    <col min="13" max="13" width="9.58203125" customWidth="1"/>
  </cols>
  <sheetData>
    <row r="1" spans="1:16" x14ac:dyDescent="0.35">
      <c r="A1" s="7" t="s">
        <v>17</v>
      </c>
      <c r="B1" s="7" t="s">
        <v>16</v>
      </c>
      <c r="C1" s="7" t="s">
        <v>15</v>
      </c>
      <c r="D1" s="7" t="s">
        <v>14</v>
      </c>
      <c r="E1" s="7" t="s">
        <v>13</v>
      </c>
      <c r="F1" s="7" t="s">
        <v>12</v>
      </c>
      <c r="G1" s="6"/>
      <c r="H1" s="6"/>
      <c r="I1" s="6"/>
    </row>
    <row r="2" spans="1:16" x14ac:dyDescent="0.35">
      <c r="A2" s="3" t="s">
        <v>5</v>
      </c>
      <c r="B2" s="3" t="s">
        <v>7</v>
      </c>
      <c r="C2" s="3" t="s">
        <v>8</v>
      </c>
      <c r="D2" s="4">
        <v>42374</v>
      </c>
      <c r="E2" s="3">
        <v>240</v>
      </c>
      <c r="F2" s="2">
        <v>1346</v>
      </c>
      <c r="G2" s="1"/>
      <c r="H2" s="1"/>
      <c r="I2" s="1"/>
      <c r="J2" s="12" t="s">
        <v>31</v>
      </c>
      <c r="K2" s="12"/>
      <c r="M2" s="12" t="s">
        <v>33</v>
      </c>
      <c r="N2" s="12"/>
    </row>
    <row r="3" spans="1:16" x14ac:dyDescent="0.35">
      <c r="A3" s="3" t="s">
        <v>5</v>
      </c>
      <c r="B3" s="3" t="s">
        <v>7</v>
      </c>
      <c r="C3" s="3" t="s">
        <v>6</v>
      </c>
      <c r="D3" s="4">
        <v>42376</v>
      </c>
      <c r="E3" s="3">
        <v>189</v>
      </c>
      <c r="F3" s="2">
        <v>2626</v>
      </c>
      <c r="G3" s="1"/>
      <c r="H3" s="1"/>
      <c r="I3" s="1"/>
      <c r="J3" t="s">
        <v>32</v>
      </c>
      <c r="M3" t="s">
        <v>32</v>
      </c>
      <c r="P3" t="s">
        <v>34</v>
      </c>
    </row>
    <row r="4" spans="1:16" x14ac:dyDescent="0.35">
      <c r="A4" s="3" t="s">
        <v>5</v>
      </c>
      <c r="B4" s="3" t="s">
        <v>4</v>
      </c>
      <c r="C4" s="3"/>
      <c r="D4" s="4">
        <v>42378</v>
      </c>
      <c r="E4" s="3">
        <v>209</v>
      </c>
      <c r="F4" s="2">
        <v>1090</v>
      </c>
      <c r="G4" s="1"/>
      <c r="H4" s="1"/>
      <c r="I4" s="1"/>
      <c r="J4" t="b">
        <f>A2="Praha"</f>
        <v>1</v>
      </c>
      <c r="M4" t="b">
        <f>A2=$P$4</f>
        <v>1</v>
      </c>
      <c r="P4" t="s">
        <v>5</v>
      </c>
    </row>
    <row r="5" spans="1:16" x14ac:dyDescent="0.35">
      <c r="A5" s="3" t="s">
        <v>3</v>
      </c>
      <c r="B5" s="3"/>
      <c r="C5" s="3"/>
      <c r="D5" s="4">
        <v>42382</v>
      </c>
      <c r="E5" s="3">
        <v>198</v>
      </c>
      <c r="F5" s="2">
        <v>4509</v>
      </c>
      <c r="G5" s="1"/>
      <c r="H5" s="1"/>
      <c r="I5" s="1"/>
    </row>
    <row r="6" spans="1:16" x14ac:dyDescent="0.35">
      <c r="A6" s="3" t="s">
        <v>1</v>
      </c>
      <c r="B6" s="5" t="s">
        <v>2</v>
      </c>
      <c r="C6" s="3"/>
      <c r="D6" s="4">
        <v>42389</v>
      </c>
      <c r="E6" s="3">
        <v>135</v>
      </c>
      <c r="F6" s="2">
        <v>3876</v>
      </c>
      <c r="G6" s="1"/>
      <c r="H6" s="1"/>
      <c r="I6" s="1"/>
      <c r="J6" s="12" t="s">
        <v>35</v>
      </c>
      <c r="K6" s="12"/>
    </row>
    <row r="7" spans="1:16" x14ac:dyDescent="0.35">
      <c r="A7" s="3" t="s">
        <v>1</v>
      </c>
      <c r="B7" s="5" t="s">
        <v>0</v>
      </c>
      <c r="C7" s="3"/>
      <c r="D7" s="4">
        <v>42394</v>
      </c>
      <c r="E7" s="3">
        <v>130</v>
      </c>
      <c r="F7" s="2">
        <v>2117</v>
      </c>
      <c r="G7" s="1"/>
      <c r="H7" s="1"/>
      <c r="I7" s="1"/>
      <c r="J7" t="s">
        <v>32</v>
      </c>
    </row>
    <row r="8" spans="1:16" x14ac:dyDescent="0.35">
      <c r="A8" s="3" t="s">
        <v>5</v>
      </c>
      <c r="B8" s="5" t="s">
        <v>7</v>
      </c>
      <c r="C8" s="3" t="s">
        <v>8</v>
      </c>
      <c r="D8" s="4">
        <v>42407</v>
      </c>
      <c r="E8" s="3">
        <v>106</v>
      </c>
      <c r="F8" s="2">
        <v>3323</v>
      </c>
      <c r="G8" s="1"/>
      <c r="H8" s="1"/>
      <c r="I8" s="1"/>
      <c r="J8" t="b">
        <f>MONTH(D2)=1</f>
        <v>1</v>
      </c>
    </row>
    <row r="9" spans="1:16" x14ac:dyDescent="0.35">
      <c r="A9" s="3" t="s">
        <v>5</v>
      </c>
      <c r="B9" s="5" t="s">
        <v>7</v>
      </c>
      <c r="C9" s="3" t="s">
        <v>6</v>
      </c>
      <c r="D9" s="4">
        <v>42409</v>
      </c>
      <c r="E9" s="3">
        <v>112</v>
      </c>
      <c r="F9" s="2">
        <v>2634</v>
      </c>
      <c r="G9" s="1"/>
      <c r="H9" s="1"/>
      <c r="I9" s="1"/>
    </row>
    <row r="10" spans="1:16" x14ac:dyDescent="0.35">
      <c r="A10" s="3" t="s">
        <v>5</v>
      </c>
      <c r="B10" s="5" t="s">
        <v>4</v>
      </c>
      <c r="C10" s="3"/>
      <c r="D10" s="4">
        <v>42413</v>
      </c>
      <c r="E10" s="3">
        <v>188</v>
      </c>
      <c r="F10" s="2">
        <v>4528</v>
      </c>
      <c r="G10" s="1"/>
      <c r="H10" s="1"/>
      <c r="I10" s="1"/>
      <c r="J10" s="12" t="s">
        <v>36</v>
      </c>
      <c r="K10" s="12"/>
      <c r="M10" s="12" t="s">
        <v>37</v>
      </c>
      <c r="N10" s="12"/>
    </row>
    <row r="11" spans="1:16" x14ac:dyDescent="0.35">
      <c r="A11" s="3" t="s">
        <v>3</v>
      </c>
      <c r="B11" s="5"/>
      <c r="C11" s="3"/>
      <c r="D11" s="4">
        <v>42415</v>
      </c>
      <c r="E11" s="3">
        <v>178</v>
      </c>
      <c r="F11" s="2">
        <v>3073</v>
      </c>
      <c r="G11" s="1"/>
      <c r="H11" s="1"/>
      <c r="I11" s="1"/>
      <c r="J11" t="s">
        <v>32</v>
      </c>
      <c r="K11" t="s">
        <v>38</v>
      </c>
      <c r="M11" t="s">
        <v>32</v>
      </c>
    </row>
    <row r="12" spans="1:16" x14ac:dyDescent="0.35">
      <c r="A12" s="3" t="s">
        <v>1</v>
      </c>
      <c r="B12" s="5" t="s">
        <v>2</v>
      </c>
      <c r="C12" s="3"/>
      <c r="D12" s="4">
        <v>42422</v>
      </c>
      <c r="E12" s="3">
        <v>192</v>
      </c>
      <c r="F12" s="2">
        <v>2114</v>
      </c>
      <c r="G12" s="1"/>
      <c r="H12" s="1"/>
      <c r="I12" s="1"/>
      <c r="J12" t="b">
        <f>MONTH(D2)=1</f>
        <v>1</v>
      </c>
      <c r="K12" t="b">
        <f>WEEKDAY(D2,2)&gt;5</f>
        <v>0</v>
      </c>
      <c r="M12" t="b">
        <f>AND(MONTH(D2)=1,WEEKDAY(D2,2)&gt;5)</f>
        <v>0</v>
      </c>
    </row>
    <row r="13" spans="1:16" x14ac:dyDescent="0.35">
      <c r="A13" s="3" t="s">
        <v>1</v>
      </c>
      <c r="B13" s="5" t="s">
        <v>0</v>
      </c>
      <c r="C13" s="3"/>
      <c r="D13" s="4">
        <v>42427</v>
      </c>
      <c r="E13" s="3">
        <v>102</v>
      </c>
      <c r="F13" s="2">
        <v>3316</v>
      </c>
      <c r="G13" s="1"/>
      <c r="H13" s="1"/>
      <c r="I13" s="1"/>
    </row>
    <row r="14" spans="1:16" x14ac:dyDescent="0.35">
      <c r="A14" s="3" t="s">
        <v>5</v>
      </c>
      <c r="B14" s="5" t="s">
        <v>7</v>
      </c>
      <c r="C14" s="3" t="s">
        <v>8</v>
      </c>
      <c r="D14" s="4">
        <v>42432</v>
      </c>
      <c r="E14" s="3">
        <v>157</v>
      </c>
      <c r="F14" s="2">
        <v>4770</v>
      </c>
      <c r="G14" s="1"/>
      <c r="H14" s="1"/>
      <c r="I14" s="1"/>
    </row>
    <row r="15" spans="1:16" x14ac:dyDescent="0.35">
      <c r="A15" s="3" t="s">
        <v>5</v>
      </c>
      <c r="B15" s="5" t="s">
        <v>7</v>
      </c>
      <c r="C15" s="3" t="s">
        <v>6</v>
      </c>
      <c r="D15" s="4">
        <v>42434</v>
      </c>
      <c r="E15" s="3">
        <v>183</v>
      </c>
      <c r="F15" s="2">
        <v>2420</v>
      </c>
      <c r="G15" s="1"/>
      <c r="H15" s="1"/>
      <c r="I15" s="1"/>
    </row>
    <row r="16" spans="1:16" x14ac:dyDescent="0.35">
      <c r="A16" s="3" t="s">
        <v>5</v>
      </c>
      <c r="B16" s="5" t="s">
        <v>4</v>
      </c>
      <c r="C16" s="3"/>
      <c r="D16" s="4">
        <v>42438</v>
      </c>
      <c r="E16" s="3">
        <v>190</v>
      </c>
      <c r="F16" s="2">
        <v>3460</v>
      </c>
      <c r="G16" s="1"/>
      <c r="H16" s="1"/>
      <c r="I16" s="1"/>
    </row>
    <row r="17" spans="1:9" x14ac:dyDescent="0.35">
      <c r="A17" s="3" t="s">
        <v>3</v>
      </c>
      <c r="B17" s="5"/>
      <c r="C17" s="3"/>
      <c r="D17" s="4">
        <v>42440</v>
      </c>
      <c r="E17" s="3">
        <v>223</v>
      </c>
      <c r="F17" s="2">
        <v>1979</v>
      </c>
      <c r="G17" s="1"/>
      <c r="H17" s="1"/>
      <c r="I17" s="1"/>
    </row>
    <row r="18" spans="1:9" x14ac:dyDescent="0.35">
      <c r="A18" s="3" t="s">
        <v>1</v>
      </c>
      <c r="B18" s="5" t="s">
        <v>2</v>
      </c>
      <c r="C18" s="3"/>
      <c r="D18" s="4">
        <v>42447</v>
      </c>
      <c r="E18" s="3">
        <v>219</v>
      </c>
      <c r="F18" s="2">
        <v>2320</v>
      </c>
      <c r="G18" s="1"/>
      <c r="H18" s="1"/>
      <c r="I18" s="1"/>
    </row>
    <row r="19" spans="1:9" x14ac:dyDescent="0.35">
      <c r="A19" s="3" t="s">
        <v>1</v>
      </c>
      <c r="B19" s="5" t="s">
        <v>0</v>
      </c>
      <c r="C19" s="3"/>
      <c r="D19" s="4">
        <v>42452</v>
      </c>
      <c r="E19" s="3">
        <v>104</v>
      </c>
      <c r="F19" s="2">
        <v>1239</v>
      </c>
      <c r="G19" s="1"/>
      <c r="H19" s="1"/>
      <c r="I19" s="1"/>
    </row>
  </sheetData>
  <mergeCells count="5">
    <mergeCell ref="J2:K2"/>
    <mergeCell ref="M2:N2"/>
    <mergeCell ref="J6:K6"/>
    <mergeCell ref="J10:K10"/>
    <mergeCell ref="M10:N10"/>
  </mergeCells>
  <dataValidations count="1">
    <dataValidation type="list" allowBlank="1" showInputMessage="1" showErrorMessage="1" sqref="P4" xr:uid="{00000000-0002-0000-0200-000000000000}">
      <formula1>"Brno,Praha,Písek"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I28"/>
  <sheetViews>
    <sheetView workbookViewId="0">
      <pane ySplit="2520" topLeftCell="A19"/>
      <selection activeCell="G1" sqref="G1"/>
      <selection pane="bottomLeft" activeCell="C23" sqref="C23"/>
    </sheetView>
  </sheetViews>
  <sheetFormatPr defaultRowHeight="15.5" x14ac:dyDescent="0.35"/>
  <cols>
    <col min="1" max="1" width="7.33203125" customWidth="1"/>
    <col min="2" max="2" width="12.5" customWidth="1"/>
    <col min="3" max="3" width="11.5" customWidth="1"/>
    <col min="4" max="4" width="9.75" bestFit="1" customWidth="1"/>
    <col min="5" max="5" width="12.25" bestFit="1" customWidth="1"/>
    <col min="6" max="6" width="10.5" customWidth="1"/>
  </cols>
  <sheetData>
    <row r="1" spans="1:9" x14ac:dyDescent="0.35">
      <c r="A1" s="7" t="s">
        <v>17</v>
      </c>
      <c r="B1" s="7" t="s">
        <v>16</v>
      </c>
      <c r="C1" s="7" t="s">
        <v>15</v>
      </c>
      <c r="D1" s="7" t="s">
        <v>14</v>
      </c>
      <c r="E1" s="7" t="s">
        <v>13</v>
      </c>
      <c r="F1" s="7" t="s">
        <v>12</v>
      </c>
      <c r="G1" s="6"/>
      <c r="H1" s="6"/>
      <c r="I1" s="6"/>
    </row>
    <row r="2" spans="1:9" hidden="1" x14ac:dyDescent="0.35">
      <c r="A2" s="3" t="s">
        <v>5</v>
      </c>
      <c r="B2" s="3" t="s">
        <v>7</v>
      </c>
      <c r="C2" s="3" t="s">
        <v>8</v>
      </c>
      <c r="D2" s="4">
        <v>42374</v>
      </c>
      <c r="E2" s="3">
        <v>240</v>
      </c>
      <c r="F2" s="2">
        <v>1346</v>
      </c>
      <c r="G2" s="1"/>
    </row>
    <row r="3" spans="1:9" hidden="1" x14ac:dyDescent="0.35">
      <c r="A3" s="3" t="s">
        <v>5</v>
      </c>
      <c r="B3" s="3" t="s">
        <v>7</v>
      </c>
      <c r="C3" s="3" t="s">
        <v>6</v>
      </c>
      <c r="D3" s="4">
        <v>42376</v>
      </c>
      <c r="E3" s="3">
        <v>189</v>
      </c>
      <c r="F3" s="2">
        <v>2626</v>
      </c>
      <c r="G3" s="1"/>
    </row>
    <row r="4" spans="1:9" hidden="1" x14ac:dyDescent="0.35">
      <c r="A4" s="3" t="s">
        <v>5</v>
      </c>
      <c r="B4" s="3" t="s">
        <v>4</v>
      </c>
      <c r="C4" s="3"/>
      <c r="D4" s="4">
        <v>42380</v>
      </c>
      <c r="E4" s="3">
        <v>209</v>
      </c>
      <c r="F4" s="2">
        <v>1090</v>
      </c>
      <c r="G4" s="1"/>
    </row>
    <row r="5" spans="1:9" hidden="1" x14ac:dyDescent="0.35">
      <c r="A5" s="3" t="s">
        <v>3</v>
      </c>
      <c r="B5" s="3"/>
      <c r="C5" s="3"/>
      <c r="D5" s="4">
        <v>42382</v>
      </c>
      <c r="E5" s="3">
        <v>198</v>
      </c>
      <c r="F5" s="2">
        <v>4509</v>
      </c>
      <c r="G5" s="1"/>
    </row>
    <row r="6" spans="1:9" x14ac:dyDescent="0.35">
      <c r="A6" s="3" t="s">
        <v>1</v>
      </c>
      <c r="B6" s="5" t="s">
        <v>2</v>
      </c>
      <c r="C6" s="3"/>
      <c r="D6" s="4">
        <v>42389</v>
      </c>
      <c r="E6" s="3">
        <v>135</v>
      </c>
      <c r="F6" s="2">
        <v>3876</v>
      </c>
      <c r="G6" s="1"/>
    </row>
    <row r="7" spans="1:9" x14ac:dyDescent="0.35">
      <c r="A7" s="3" t="s">
        <v>1</v>
      </c>
      <c r="B7" s="5" t="s">
        <v>0</v>
      </c>
      <c r="C7" s="3"/>
      <c r="D7" s="4">
        <v>42394</v>
      </c>
      <c r="E7" s="3">
        <v>130</v>
      </c>
      <c r="F7" s="2">
        <v>2117</v>
      </c>
      <c r="G7" s="1"/>
    </row>
    <row r="8" spans="1:9" hidden="1" x14ac:dyDescent="0.35">
      <c r="A8" s="3" t="s">
        <v>5</v>
      </c>
      <c r="B8" s="5" t="s">
        <v>7</v>
      </c>
      <c r="C8" s="3" t="s">
        <v>8</v>
      </c>
      <c r="D8" s="4">
        <v>42407</v>
      </c>
      <c r="E8" s="3">
        <v>106</v>
      </c>
      <c r="F8" s="2">
        <v>3323</v>
      </c>
      <c r="G8" s="1"/>
    </row>
    <row r="9" spans="1:9" hidden="1" x14ac:dyDescent="0.35">
      <c r="A9" s="3" t="s">
        <v>5</v>
      </c>
      <c r="B9" s="5" t="s">
        <v>7</v>
      </c>
      <c r="C9" s="3" t="s">
        <v>6</v>
      </c>
      <c r="D9" s="4">
        <v>42409</v>
      </c>
      <c r="E9" s="3">
        <v>112</v>
      </c>
      <c r="F9" s="2">
        <v>2634</v>
      </c>
      <c r="G9" s="1"/>
    </row>
    <row r="10" spans="1:9" hidden="1" x14ac:dyDescent="0.35">
      <c r="A10" s="3" t="s">
        <v>5</v>
      </c>
      <c r="B10" s="5" t="s">
        <v>4</v>
      </c>
      <c r="C10" s="3"/>
      <c r="D10" s="4">
        <v>42413</v>
      </c>
      <c r="E10" s="3">
        <v>188</v>
      </c>
      <c r="F10" s="2">
        <v>4528</v>
      </c>
      <c r="G10" s="1"/>
    </row>
    <row r="11" spans="1:9" hidden="1" x14ac:dyDescent="0.35">
      <c r="A11" s="3" t="s">
        <v>3</v>
      </c>
      <c r="B11" s="5"/>
      <c r="C11" s="3"/>
      <c r="D11" s="4">
        <v>42415</v>
      </c>
      <c r="E11" s="3">
        <v>178</v>
      </c>
      <c r="F11" s="2">
        <v>3073</v>
      </c>
      <c r="G11" s="1"/>
    </row>
    <row r="12" spans="1:9" x14ac:dyDescent="0.35">
      <c r="A12" s="3" t="s">
        <v>1</v>
      </c>
      <c r="B12" s="5" t="s">
        <v>2</v>
      </c>
      <c r="C12" s="3"/>
      <c r="D12" s="4">
        <v>42422</v>
      </c>
      <c r="E12" s="3">
        <v>192</v>
      </c>
      <c r="F12" s="2">
        <v>2114</v>
      </c>
      <c r="G12" s="1"/>
    </row>
    <row r="13" spans="1:9" x14ac:dyDescent="0.35">
      <c r="A13" s="3" t="s">
        <v>1</v>
      </c>
      <c r="B13" s="5" t="s">
        <v>0</v>
      </c>
      <c r="C13" s="3"/>
      <c r="D13" s="4">
        <v>42427</v>
      </c>
      <c r="E13" s="3">
        <v>102</v>
      </c>
      <c r="F13" s="2">
        <v>3316</v>
      </c>
      <c r="G13" s="1"/>
      <c r="H13" s="1"/>
      <c r="I13" s="1"/>
    </row>
    <row r="14" spans="1:9" hidden="1" x14ac:dyDescent="0.35">
      <c r="A14" s="3" t="s">
        <v>5</v>
      </c>
      <c r="B14" s="5" t="s">
        <v>7</v>
      </c>
      <c r="C14" s="3" t="s">
        <v>8</v>
      </c>
      <c r="D14" s="4">
        <v>42432</v>
      </c>
      <c r="E14" s="3">
        <v>157</v>
      </c>
      <c r="F14" s="2">
        <v>4770</v>
      </c>
      <c r="G14" s="1"/>
      <c r="H14" s="1"/>
      <c r="I14" s="1"/>
    </row>
    <row r="15" spans="1:9" hidden="1" x14ac:dyDescent="0.35">
      <c r="A15" s="3" t="s">
        <v>5</v>
      </c>
      <c r="B15" s="5" t="s">
        <v>7</v>
      </c>
      <c r="C15" s="3" t="s">
        <v>6</v>
      </c>
      <c r="D15" s="4">
        <v>42434</v>
      </c>
      <c r="E15" s="3">
        <v>183</v>
      </c>
      <c r="F15" s="2">
        <v>2420</v>
      </c>
      <c r="G15" s="1"/>
      <c r="H15" s="1"/>
      <c r="I15" s="1"/>
    </row>
    <row r="16" spans="1:9" hidden="1" x14ac:dyDescent="0.35">
      <c r="A16" s="3" t="s">
        <v>5</v>
      </c>
      <c r="B16" s="5" t="s">
        <v>4</v>
      </c>
      <c r="C16" s="3"/>
      <c r="D16" s="4">
        <v>42438</v>
      </c>
      <c r="E16" s="3">
        <v>190</v>
      </c>
      <c r="F16" s="2">
        <v>3460</v>
      </c>
      <c r="G16" s="1"/>
      <c r="H16" s="1"/>
      <c r="I16" s="1"/>
    </row>
    <row r="17" spans="1:9" hidden="1" x14ac:dyDescent="0.35">
      <c r="A17" s="3" t="s">
        <v>3</v>
      </c>
      <c r="B17" s="5"/>
      <c r="C17" s="3"/>
      <c r="D17" s="4">
        <v>42440</v>
      </c>
      <c r="E17" s="3">
        <v>223</v>
      </c>
      <c r="F17" s="2">
        <v>1979</v>
      </c>
      <c r="G17" s="1"/>
      <c r="H17" s="1"/>
      <c r="I17" s="1"/>
    </row>
    <row r="18" spans="1:9" x14ac:dyDescent="0.35">
      <c r="A18" s="3" t="s">
        <v>1</v>
      </c>
      <c r="B18" s="5" t="s">
        <v>2</v>
      </c>
      <c r="C18" s="3"/>
      <c r="D18" s="4">
        <v>42447</v>
      </c>
      <c r="E18" s="3">
        <v>219</v>
      </c>
      <c r="F18" s="2">
        <v>2320</v>
      </c>
      <c r="G18" s="1"/>
      <c r="H18" s="1"/>
      <c r="I18" s="1"/>
    </row>
    <row r="19" spans="1:9" x14ac:dyDescent="0.35">
      <c r="A19" s="3" t="s">
        <v>1</v>
      </c>
      <c r="B19" s="5" t="s">
        <v>0</v>
      </c>
      <c r="C19" s="3"/>
      <c r="D19" s="4">
        <v>42452</v>
      </c>
      <c r="E19" s="3">
        <v>104</v>
      </c>
      <c r="F19" s="2">
        <v>1239</v>
      </c>
      <c r="G19" s="1"/>
      <c r="H19" s="1"/>
      <c r="I19" s="1"/>
    </row>
    <row r="21" spans="1:9" x14ac:dyDescent="0.35">
      <c r="A21" s="14" t="s">
        <v>44</v>
      </c>
      <c r="B21" s="14"/>
      <c r="E21" s="9" t="s">
        <v>42</v>
      </c>
      <c r="F21" s="9"/>
    </row>
    <row r="22" spans="1:9" x14ac:dyDescent="0.35">
      <c r="A22" s="13" t="s">
        <v>39</v>
      </c>
      <c r="B22" s="13"/>
      <c r="C22" s="8">
        <f>COUNT(E2:E19)</f>
        <v>18</v>
      </c>
      <c r="E22" s="10" t="s">
        <v>39</v>
      </c>
      <c r="F22" s="10"/>
      <c r="G22" s="2">
        <f>AVERAGE(F2:F19)</f>
        <v>2818.8888888888887</v>
      </c>
    </row>
    <row r="23" spans="1:9" x14ac:dyDescent="0.35">
      <c r="A23" s="13" t="s">
        <v>40</v>
      </c>
      <c r="B23" s="13"/>
      <c r="C23" s="8">
        <f>SUBTOTAL(2,E2:E19)</f>
        <v>6</v>
      </c>
      <c r="E23" s="13" t="s">
        <v>40</v>
      </c>
      <c r="F23" s="13"/>
      <c r="G23" s="2">
        <f>SUBTOTAL(1,F2:F19)</f>
        <v>2497</v>
      </c>
    </row>
    <row r="24" spans="1:9" x14ac:dyDescent="0.35">
      <c r="C24" s="1"/>
      <c r="D24" s="1"/>
    </row>
    <row r="25" spans="1:9" x14ac:dyDescent="0.35">
      <c r="A25" s="14" t="s">
        <v>41</v>
      </c>
      <c r="B25" s="14"/>
      <c r="E25" s="9" t="s">
        <v>43</v>
      </c>
      <c r="F25" s="9"/>
    </row>
    <row r="26" spans="1:9" x14ac:dyDescent="0.35">
      <c r="A26" s="13" t="s">
        <v>39</v>
      </c>
      <c r="B26" s="13"/>
      <c r="C26" s="2">
        <f>SUM(F2:F19)</f>
        <v>50740</v>
      </c>
      <c r="E26" s="10" t="s">
        <v>39</v>
      </c>
      <c r="F26" s="10"/>
      <c r="G26" s="2">
        <f>MAX(F6:F23)</f>
        <v>4770</v>
      </c>
    </row>
    <row r="27" spans="1:9" x14ac:dyDescent="0.35">
      <c r="A27" s="13" t="s">
        <v>40</v>
      </c>
      <c r="B27" s="13"/>
      <c r="C27" s="2">
        <f>SUBTOTAL(9,F2:F19)</f>
        <v>14982</v>
      </c>
      <c r="E27" s="13" t="s">
        <v>40</v>
      </c>
      <c r="F27" s="13"/>
      <c r="G27" s="2">
        <f>SUBTOTAL(4,F6:F23)</f>
        <v>3876</v>
      </c>
    </row>
    <row r="28" spans="1:9" x14ac:dyDescent="0.35">
      <c r="C28" s="1"/>
      <c r="D28" s="1"/>
      <c r="I28" s="2"/>
    </row>
  </sheetData>
  <autoFilter ref="A1:F19" xr:uid="{00000000-0009-0000-0000-000003000000}">
    <filterColumn colId="0">
      <filters>
        <filter val="Brno"/>
      </filters>
    </filterColumn>
  </autoFilter>
  <mergeCells count="8">
    <mergeCell ref="E23:F23"/>
    <mergeCell ref="E27:F27"/>
    <mergeCell ref="A21:B21"/>
    <mergeCell ref="A22:B22"/>
    <mergeCell ref="A23:B23"/>
    <mergeCell ref="A25:B25"/>
    <mergeCell ref="A26:B26"/>
    <mergeCell ref="A27:B27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9"/>
  <sheetViews>
    <sheetView workbookViewId="0">
      <selection activeCell="J1" sqref="J1"/>
    </sheetView>
  </sheetViews>
  <sheetFormatPr defaultRowHeight="15.5" x14ac:dyDescent="0.35"/>
  <cols>
    <col min="1" max="1" width="7.33203125" customWidth="1"/>
    <col min="2" max="2" width="12.5" customWidth="1"/>
    <col min="3" max="3" width="11" customWidth="1"/>
    <col min="4" max="4" width="9.75" bestFit="1" customWidth="1"/>
    <col min="5" max="5" width="12.25" bestFit="1" customWidth="1"/>
    <col min="6" max="6" width="10.5" customWidth="1"/>
    <col min="11" max="11" width="27.75" customWidth="1"/>
    <col min="13" max="13" width="10.75" bestFit="1" customWidth="1"/>
  </cols>
  <sheetData>
    <row r="1" spans="1:14" x14ac:dyDescent="0.35">
      <c r="A1" s="7" t="s">
        <v>17</v>
      </c>
      <c r="B1" s="7" t="s">
        <v>16</v>
      </c>
      <c r="C1" s="7" t="s">
        <v>15</v>
      </c>
      <c r="D1" s="7" t="s">
        <v>14</v>
      </c>
      <c r="E1" s="7" t="s">
        <v>13</v>
      </c>
      <c r="F1" s="7" t="s">
        <v>12</v>
      </c>
      <c r="G1" s="6" t="s">
        <v>11</v>
      </c>
      <c r="H1" s="6" t="s">
        <v>10</v>
      </c>
      <c r="I1" s="6" t="s">
        <v>9</v>
      </c>
    </row>
    <row r="2" spans="1:14" x14ac:dyDescent="0.35">
      <c r="A2" s="3" t="s">
        <v>5</v>
      </c>
      <c r="B2" s="3" t="s">
        <v>7</v>
      </c>
      <c r="C2" s="3" t="s">
        <v>8</v>
      </c>
      <c r="D2" s="4">
        <v>42374</v>
      </c>
      <c r="E2" s="3">
        <v>240</v>
      </c>
      <c r="F2" s="2">
        <v>1346</v>
      </c>
      <c r="G2" s="1">
        <v>5</v>
      </c>
      <c r="H2" s="1">
        <v>1</v>
      </c>
      <c r="I2" s="1">
        <v>2016</v>
      </c>
      <c r="K2" t="s">
        <v>45</v>
      </c>
      <c r="L2" s="8">
        <f>SUMIFS(E2:E19,A2:A19,"Praha",B2:B19,"Letňany")</f>
        <v>987</v>
      </c>
    </row>
    <row r="3" spans="1:14" x14ac:dyDescent="0.35">
      <c r="A3" s="3" t="s">
        <v>5</v>
      </c>
      <c r="B3" s="3" t="s">
        <v>7</v>
      </c>
      <c r="C3" s="3" t="s">
        <v>6</v>
      </c>
      <c r="D3" s="4">
        <v>42376</v>
      </c>
      <c r="E3" s="3">
        <v>189</v>
      </c>
      <c r="F3" s="2">
        <v>2626</v>
      </c>
      <c r="G3" s="1">
        <v>7</v>
      </c>
      <c r="H3" s="1">
        <v>1</v>
      </c>
      <c r="I3" s="1">
        <v>2016</v>
      </c>
      <c r="L3" s="8"/>
    </row>
    <row r="4" spans="1:14" x14ac:dyDescent="0.35">
      <c r="A4" s="3" t="s">
        <v>5</v>
      </c>
      <c r="B4" s="3" t="s">
        <v>4</v>
      </c>
      <c r="C4" s="3"/>
      <c r="D4" s="4">
        <v>42380</v>
      </c>
      <c r="E4" s="3">
        <v>209</v>
      </c>
      <c r="F4" s="2">
        <v>1090</v>
      </c>
      <c r="G4" s="1">
        <v>11</v>
      </c>
      <c r="H4" s="1">
        <v>1</v>
      </c>
      <c r="I4" s="1">
        <v>2016</v>
      </c>
      <c r="K4" s="15" t="s">
        <v>46</v>
      </c>
      <c r="L4" s="8">
        <f>SUMIFS(F2:F19,F2:F19,"&gt;=1000",F2:F19,"&lt;=2000")</f>
        <v>5654</v>
      </c>
    </row>
    <row r="5" spans="1:14" x14ac:dyDescent="0.35">
      <c r="A5" s="3" t="s">
        <v>3</v>
      </c>
      <c r="B5" s="3"/>
      <c r="C5" s="3"/>
      <c r="D5" s="4">
        <v>42382</v>
      </c>
      <c r="E5" s="3">
        <v>198</v>
      </c>
      <c r="F5" s="2">
        <v>4509</v>
      </c>
      <c r="G5" s="1">
        <v>13</v>
      </c>
      <c r="H5" s="1">
        <v>1</v>
      </c>
      <c r="I5" s="1">
        <v>2016</v>
      </c>
      <c r="K5" s="15"/>
      <c r="L5" s="8"/>
    </row>
    <row r="6" spans="1:14" x14ac:dyDescent="0.35">
      <c r="A6" s="3" t="s">
        <v>1</v>
      </c>
      <c r="B6" s="5" t="s">
        <v>2</v>
      </c>
      <c r="C6" s="3"/>
      <c r="D6" s="4">
        <v>42389</v>
      </c>
      <c r="E6" s="3">
        <v>135</v>
      </c>
      <c r="F6" s="2">
        <v>3876</v>
      </c>
      <c r="G6" s="1">
        <v>20</v>
      </c>
      <c r="H6" s="1">
        <v>1</v>
      </c>
      <c r="I6" s="1">
        <v>2016</v>
      </c>
      <c r="L6" s="8"/>
    </row>
    <row r="7" spans="1:14" x14ac:dyDescent="0.35">
      <c r="A7" s="3" t="s">
        <v>1</v>
      </c>
      <c r="B7" s="5" t="s">
        <v>0</v>
      </c>
      <c r="C7" s="3"/>
      <c r="D7" s="4">
        <v>42394</v>
      </c>
      <c r="E7" s="3">
        <v>130</v>
      </c>
      <c r="F7" s="2">
        <v>2117</v>
      </c>
      <c r="G7" s="1">
        <v>25</v>
      </c>
      <c r="H7" s="1">
        <v>1</v>
      </c>
      <c r="I7" s="1">
        <v>2016</v>
      </c>
      <c r="K7" t="s">
        <v>47</v>
      </c>
      <c r="L7" s="8">
        <f>AVERAGEIFS(E2:E19,A2:A19,"Brno")</f>
        <v>147</v>
      </c>
    </row>
    <row r="8" spans="1:14" x14ac:dyDescent="0.35">
      <c r="A8" s="3" t="s">
        <v>5</v>
      </c>
      <c r="B8" s="5" t="s">
        <v>7</v>
      </c>
      <c r="C8" s="3" t="s">
        <v>8</v>
      </c>
      <c r="D8" s="4">
        <v>42407</v>
      </c>
      <c r="E8" s="3">
        <v>106</v>
      </c>
      <c r="F8" s="2">
        <v>3323</v>
      </c>
      <c r="G8" s="1">
        <v>7</v>
      </c>
      <c r="H8" s="1">
        <v>2</v>
      </c>
      <c r="I8" s="1">
        <v>2016</v>
      </c>
      <c r="L8" s="8"/>
    </row>
    <row r="9" spans="1:14" x14ac:dyDescent="0.35">
      <c r="A9" s="3" t="s">
        <v>5</v>
      </c>
      <c r="B9" s="5" t="s">
        <v>7</v>
      </c>
      <c r="C9" s="3" t="s">
        <v>6</v>
      </c>
      <c r="D9" s="4">
        <v>42409</v>
      </c>
      <c r="E9" s="3">
        <v>112</v>
      </c>
      <c r="F9" s="2">
        <v>2634</v>
      </c>
      <c r="G9" s="1">
        <v>9</v>
      </c>
      <c r="H9" s="1">
        <v>2</v>
      </c>
      <c r="I9" s="1">
        <v>2016</v>
      </c>
      <c r="K9" t="s">
        <v>48</v>
      </c>
      <c r="L9" s="8">
        <f>SUMIFS(F2:F19,D2:D19,"&gt;=1.1.2016",D2:D19,"&lt;=31.1.2016")</f>
        <v>15564</v>
      </c>
      <c r="N9" s="11"/>
    </row>
    <row r="10" spans="1:14" x14ac:dyDescent="0.35">
      <c r="A10" s="3" t="s">
        <v>5</v>
      </c>
      <c r="B10" s="5" t="s">
        <v>4</v>
      </c>
      <c r="C10" s="3"/>
      <c r="D10" s="4">
        <v>42413</v>
      </c>
      <c r="E10" s="3">
        <v>188</v>
      </c>
      <c r="F10" s="2">
        <v>4528</v>
      </c>
      <c r="G10" s="1">
        <v>13</v>
      </c>
      <c r="H10" s="1">
        <v>2</v>
      </c>
      <c r="I10" s="1">
        <v>2016</v>
      </c>
    </row>
    <row r="11" spans="1:14" x14ac:dyDescent="0.35">
      <c r="A11" s="3" t="s">
        <v>3</v>
      </c>
      <c r="B11" s="5"/>
      <c r="C11" s="3"/>
      <c r="D11" s="4">
        <v>42415</v>
      </c>
      <c r="E11" s="3">
        <v>178</v>
      </c>
      <c r="F11" s="2">
        <v>3073</v>
      </c>
      <c r="G11" s="1">
        <v>15</v>
      </c>
      <c r="H11" s="1">
        <v>2</v>
      </c>
      <c r="I11" s="1">
        <v>2016</v>
      </c>
      <c r="K11" t="s">
        <v>49</v>
      </c>
      <c r="L11">
        <f>COUNTIFS(A2:A19,"Písek")</f>
        <v>3</v>
      </c>
    </row>
    <row r="12" spans="1:14" x14ac:dyDescent="0.35">
      <c r="A12" s="3" t="s">
        <v>1</v>
      </c>
      <c r="B12" s="5" t="s">
        <v>2</v>
      </c>
      <c r="C12" s="3"/>
      <c r="D12" s="4">
        <v>42422</v>
      </c>
      <c r="E12" s="3">
        <v>192</v>
      </c>
      <c r="F12" s="2">
        <v>2114</v>
      </c>
      <c r="G12" s="1">
        <v>22</v>
      </c>
      <c r="H12" s="1">
        <v>2</v>
      </c>
      <c r="I12" s="1">
        <v>2016</v>
      </c>
    </row>
    <row r="13" spans="1:14" x14ac:dyDescent="0.35">
      <c r="A13" s="3" t="s">
        <v>1</v>
      </c>
      <c r="B13" s="5" t="s">
        <v>0</v>
      </c>
      <c r="C13" s="3"/>
      <c r="D13" s="4">
        <v>42427</v>
      </c>
      <c r="E13" s="3">
        <v>102</v>
      </c>
      <c r="F13" s="2">
        <v>3316</v>
      </c>
      <c r="G13" s="1">
        <v>27</v>
      </c>
      <c r="H13" s="1">
        <v>2</v>
      </c>
      <c r="I13" s="1">
        <v>2016</v>
      </c>
    </row>
    <row r="14" spans="1:14" x14ac:dyDescent="0.35">
      <c r="A14" s="3" t="s">
        <v>5</v>
      </c>
      <c r="B14" s="5" t="s">
        <v>7</v>
      </c>
      <c r="C14" s="3" t="s">
        <v>8</v>
      </c>
      <c r="D14" s="4">
        <v>42432</v>
      </c>
      <c r="E14" s="3">
        <v>157</v>
      </c>
      <c r="F14" s="2">
        <v>4770</v>
      </c>
      <c r="G14" s="1">
        <v>3</v>
      </c>
      <c r="H14" s="1">
        <v>3</v>
      </c>
      <c r="I14" s="1">
        <v>2016</v>
      </c>
    </row>
    <row r="15" spans="1:14" x14ac:dyDescent="0.35">
      <c r="A15" s="3" t="s">
        <v>5</v>
      </c>
      <c r="B15" s="5" t="s">
        <v>7</v>
      </c>
      <c r="C15" s="3" t="s">
        <v>6</v>
      </c>
      <c r="D15" s="4">
        <v>42434</v>
      </c>
      <c r="E15" s="3">
        <v>183</v>
      </c>
      <c r="F15" s="2">
        <v>2420</v>
      </c>
      <c r="G15" s="1">
        <v>5</v>
      </c>
      <c r="H15" s="1">
        <v>3</v>
      </c>
      <c r="I15" s="1">
        <v>2016</v>
      </c>
    </row>
    <row r="16" spans="1:14" x14ac:dyDescent="0.35">
      <c r="A16" s="3" t="s">
        <v>5</v>
      </c>
      <c r="B16" s="5" t="s">
        <v>4</v>
      </c>
      <c r="C16" s="3"/>
      <c r="D16" s="4">
        <v>42438</v>
      </c>
      <c r="E16" s="3">
        <v>190</v>
      </c>
      <c r="F16" s="2">
        <v>3460</v>
      </c>
      <c r="G16" s="1">
        <v>9</v>
      </c>
      <c r="H16" s="1">
        <v>3</v>
      </c>
      <c r="I16" s="1">
        <v>2016</v>
      </c>
    </row>
    <row r="17" spans="1:9" x14ac:dyDescent="0.35">
      <c r="A17" s="3" t="s">
        <v>3</v>
      </c>
      <c r="B17" s="5"/>
      <c r="C17" s="3"/>
      <c r="D17" s="4">
        <v>42440</v>
      </c>
      <c r="E17" s="3">
        <v>223</v>
      </c>
      <c r="F17" s="2">
        <v>1979</v>
      </c>
      <c r="G17" s="1">
        <v>11</v>
      </c>
      <c r="H17" s="1">
        <v>3</v>
      </c>
      <c r="I17" s="1">
        <v>2016</v>
      </c>
    </row>
    <row r="18" spans="1:9" x14ac:dyDescent="0.35">
      <c r="A18" s="3" t="s">
        <v>1</v>
      </c>
      <c r="B18" s="5" t="s">
        <v>2</v>
      </c>
      <c r="C18" s="3"/>
      <c r="D18" s="4">
        <v>42447</v>
      </c>
      <c r="E18" s="3">
        <v>219</v>
      </c>
      <c r="F18" s="2">
        <v>2320</v>
      </c>
      <c r="G18" s="1">
        <v>18</v>
      </c>
      <c r="H18" s="1">
        <v>3</v>
      </c>
      <c r="I18" s="1">
        <v>2016</v>
      </c>
    </row>
    <row r="19" spans="1:9" x14ac:dyDescent="0.35">
      <c r="A19" s="3" t="s">
        <v>1</v>
      </c>
      <c r="B19" s="5" t="s">
        <v>0</v>
      </c>
      <c r="C19" s="3"/>
      <c r="D19" s="4">
        <v>42452</v>
      </c>
      <c r="E19" s="3">
        <v>104</v>
      </c>
      <c r="F19" s="2">
        <v>1239</v>
      </c>
      <c r="G19" s="1">
        <v>23</v>
      </c>
      <c r="H19" s="1">
        <v>3</v>
      </c>
      <c r="I19" s="1">
        <v>2016</v>
      </c>
    </row>
  </sheetData>
  <mergeCells count="1">
    <mergeCell ref="K4:K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Jednoduché filtry</vt:lpstr>
      <vt:lpstr>Kriteriální tabulky 1</vt:lpstr>
      <vt:lpstr>Kriteriální tabulky 2</vt:lpstr>
      <vt:lpstr>Funkce SubTotal</vt:lpstr>
      <vt:lpstr>Funkce s Ifs</vt:lpstr>
      <vt:lpstr>'Kriteriální tabulky 1'!Kriteria</vt:lpstr>
      <vt:lpstr>'Kriteriální tabulky 2'!Kriteria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Navarrů</dc:creator>
  <cp:lastModifiedBy>Office 2019</cp:lastModifiedBy>
  <dcterms:created xsi:type="dcterms:W3CDTF">2016-07-19T21:20:22Z</dcterms:created>
  <dcterms:modified xsi:type="dcterms:W3CDTF">2018-12-13T10:12:45Z</dcterms:modified>
</cp:coreProperties>
</file>